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50" i="1"/>
  <c r="O50"/>
  <c r="O51"/>
  <c r="N50"/>
  <c r="N51"/>
  <c r="M50"/>
  <c r="M51"/>
  <c r="K51"/>
  <c r="L50"/>
  <c r="J51"/>
  <c r="J50"/>
  <c r="P48"/>
  <c r="O48"/>
  <c r="O49"/>
  <c r="N48"/>
  <c r="N49"/>
  <c r="M48"/>
  <c r="M49"/>
  <c r="K49"/>
  <c r="L48"/>
  <c r="J49"/>
  <c r="J48"/>
  <c r="P47"/>
  <c r="O47"/>
  <c r="N47"/>
  <c r="M47"/>
  <c r="K47"/>
  <c r="J47"/>
  <c r="P45"/>
  <c r="O46"/>
  <c r="N46"/>
  <c r="M46"/>
  <c r="L46"/>
  <c r="J46"/>
  <c r="O44"/>
  <c r="O45"/>
  <c r="N44"/>
  <c r="N45"/>
  <c r="M44"/>
  <c r="M45"/>
  <c r="K45"/>
  <c r="J45"/>
  <c r="M42"/>
  <c r="N42" s="1"/>
  <c r="M43"/>
  <c r="L43"/>
  <c r="K42"/>
  <c r="J42"/>
  <c r="J43"/>
  <c r="M41"/>
  <c r="K41"/>
  <c r="J41"/>
  <c r="M40"/>
  <c r="N40" s="1"/>
  <c r="L40"/>
  <c r="J40"/>
  <c r="O29"/>
  <c r="O19"/>
  <c r="O20"/>
  <c r="O21"/>
  <c r="O22"/>
  <c r="O23"/>
  <c r="O24"/>
  <c r="O25"/>
  <c r="O26"/>
  <c r="O27"/>
  <c r="O28"/>
  <c r="O18"/>
  <c r="N19"/>
  <c r="N20"/>
  <c r="N21"/>
  <c r="N22"/>
  <c r="N23"/>
  <c r="N24"/>
  <c r="N25"/>
  <c r="N26"/>
  <c r="N27"/>
  <c r="N28"/>
  <c r="N18"/>
  <c r="M19"/>
  <c r="M20"/>
  <c r="M21"/>
  <c r="M22"/>
  <c r="M23"/>
  <c r="M24"/>
  <c r="M25"/>
  <c r="M26"/>
  <c r="M27"/>
  <c r="M28"/>
  <c r="M18"/>
  <c r="L19"/>
  <c r="L20"/>
  <c r="L21"/>
  <c r="L22"/>
  <c r="L23"/>
  <c r="L24"/>
  <c r="L25"/>
  <c r="L27"/>
  <c r="L28"/>
  <c r="L18"/>
  <c r="F20"/>
  <c r="F21" s="1"/>
  <c r="F22" s="1"/>
  <c r="F23" s="1"/>
  <c r="F24" s="1"/>
  <c r="F25" s="1"/>
  <c r="F26" s="1"/>
  <c r="F27" s="1"/>
  <c r="F28" s="1"/>
  <c r="F19"/>
  <c r="O40" l="1"/>
  <c r="P40" s="1"/>
  <c r="N41"/>
  <c r="O41" s="1"/>
  <c r="O42"/>
  <c r="N43"/>
  <c r="O43" s="1"/>
  <c r="P41" l="1"/>
  <c r="P42"/>
</calcChain>
</file>

<file path=xl/sharedStrings.xml><?xml version="1.0" encoding="utf-8"?>
<sst xmlns="http://schemas.openxmlformats.org/spreadsheetml/2006/main" count="106" uniqueCount="66">
  <si>
    <t>Assumed data:</t>
  </si>
  <si>
    <t>CCA of each outlet=</t>
  </si>
  <si>
    <t>acres</t>
  </si>
  <si>
    <t>Water Allowance=</t>
  </si>
  <si>
    <t>(ft3/sec)/1000 acres</t>
  </si>
  <si>
    <t>Example:</t>
  </si>
  <si>
    <t>Step#4</t>
  </si>
  <si>
    <t>Calculation of design discharge for outlets</t>
  </si>
  <si>
    <t>Sr#</t>
  </si>
  <si>
    <t>RD of outlets</t>
  </si>
  <si>
    <t>Side</t>
  </si>
  <si>
    <t>Designation</t>
  </si>
  <si>
    <t>N.C.C.A</t>
  </si>
  <si>
    <t>G.C.A</t>
  </si>
  <si>
    <t>C.C.A</t>
  </si>
  <si>
    <t>Q out</t>
  </si>
  <si>
    <t>ft3/sec</t>
  </si>
  <si>
    <t>Qtotal</t>
  </si>
  <si>
    <t>0+000</t>
  </si>
  <si>
    <t>1+000</t>
  </si>
  <si>
    <t>2+500</t>
  </si>
  <si>
    <t>3+400</t>
  </si>
  <si>
    <t>ft</t>
  </si>
  <si>
    <t>3+900</t>
  </si>
  <si>
    <t>0+700</t>
  </si>
  <si>
    <t>1+900</t>
  </si>
  <si>
    <t>L</t>
  </si>
  <si>
    <t>R</t>
  </si>
  <si>
    <t>L1</t>
  </si>
  <si>
    <t>L2</t>
  </si>
  <si>
    <t>L3</t>
  </si>
  <si>
    <t>L4</t>
  </si>
  <si>
    <t>R1</t>
  </si>
  <si>
    <t>R2</t>
  </si>
  <si>
    <t>R3</t>
  </si>
  <si>
    <t>R4</t>
  </si>
  <si>
    <r>
      <t>M</t>
    </r>
    <r>
      <rPr>
        <sz val="8"/>
        <color theme="1"/>
        <rFont val="Calibri"/>
        <family val="2"/>
        <scheme val="minor"/>
      </rPr>
      <t>L1</t>
    </r>
    <r>
      <rPr>
        <sz val="11"/>
        <color theme="1"/>
        <rFont val="Calibri"/>
        <family val="2"/>
        <scheme val="minor"/>
      </rPr>
      <t>L1</t>
    </r>
  </si>
  <si>
    <r>
      <t>M</t>
    </r>
    <r>
      <rPr>
        <sz val="8"/>
        <color theme="1"/>
        <rFont val="Calibri"/>
        <family val="2"/>
        <scheme val="minor"/>
      </rPr>
      <t>L1</t>
    </r>
    <r>
      <rPr>
        <sz val="11"/>
        <color theme="1"/>
        <rFont val="Calibri"/>
        <family val="2"/>
        <scheme val="minor"/>
      </rPr>
      <t>L2</t>
    </r>
  </si>
  <si>
    <r>
      <t>M</t>
    </r>
    <r>
      <rPr>
        <sz val="8"/>
        <color theme="1"/>
        <rFont val="Calibri"/>
        <family val="2"/>
        <scheme val="minor"/>
      </rPr>
      <t>L1</t>
    </r>
    <r>
      <rPr>
        <sz val="11"/>
        <color theme="1"/>
        <rFont val="Calibri"/>
        <family val="2"/>
        <scheme val="minor"/>
      </rPr>
      <t>R1</t>
    </r>
  </si>
  <si>
    <t>Total Qtotal</t>
  </si>
  <si>
    <t>Seepage loss=</t>
  </si>
  <si>
    <t>Step #5</t>
  </si>
  <si>
    <t>Capacity/Discharge statement</t>
  </si>
  <si>
    <t>Canal Reach</t>
  </si>
  <si>
    <t>Length of canal reach</t>
  </si>
  <si>
    <t>outlet/minor designation</t>
  </si>
  <si>
    <t>RD of outlet in reaches</t>
  </si>
  <si>
    <t>Qoutlet</t>
  </si>
  <si>
    <t>Total</t>
  </si>
  <si>
    <t>Qseepage(20 %)</t>
  </si>
  <si>
    <t>Q in reach</t>
  </si>
  <si>
    <t>Qtotal in reach</t>
  </si>
  <si>
    <t>EF</t>
  </si>
  <si>
    <t>N/A</t>
  </si>
  <si>
    <t>DE</t>
  </si>
  <si>
    <t>CD</t>
  </si>
  <si>
    <t>BC</t>
  </si>
  <si>
    <t>HI</t>
  </si>
  <si>
    <t>GH</t>
  </si>
  <si>
    <t>BG</t>
  </si>
  <si>
    <t>AB</t>
  </si>
  <si>
    <t>Start</t>
  </si>
  <si>
    <t>Qtotal in reach=Qtotal+0.20*Qtotal</t>
  </si>
  <si>
    <t>30.03+0.20*30.03</t>
  </si>
  <si>
    <t>36.0.36=</t>
  </si>
  <si>
    <t>Q seepage(30%)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</si>
</sst>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4:P54"/>
  <sheetViews>
    <sheetView tabSelected="1" topLeftCell="E31" workbookViewId="0">
      <selection activeCell="P16" sqref="P16"/>
    </sheetView>
  </sheetViews>
  <sheetFormatPr defaultRowHeight="15"/>
  <cols>
    <col min="7" max="7" width="12.5703125" customWidth="1"/>
    <col min="9" max="9" width="13.5703125" customWidth="1"/>
    <col min="14" max="14" width="15.5703125" customWidth="1"/>
  </cols>
  <sheetData>
    <row r="4" spans="6:15">
      <c r="F4" s="20" t="s">
        <v>5</v>
      </c>
      <c r="G4" s="20"/>
      <c r="H4" s="20"/>
    </row>
    <row r="5" spans="6:15">
      <c r="F5" s="20"/>
      <c r="G5" s="20"/>
      <c r="H5" s="20"/>
    </row>
    <row r="7" spans="6:15">
      <c r="F7" s="19" t="s">
        <v>0</v>
      </c>
      <c r="G7" s="19"/>
    </row>
    <row r="8" spans="6:15">
      <c r="F8" s="19"/>
      <c r="G8" s="19"/>
    </row>
    <row r="9" spans="6:15">
      <c r="F9" s="18" t="s">
        <v>1</v>
      </c>
      <c r="G9" s="18"/>
      <c r="H9" s="16">
        <v>300</v>
      </c>
      <c r="I9" s="16" t="s">
        <v>2</v>
      </c>
      <c r="J9" s="16"/>
    </row>
    <row r="10" spans="6:15">
      <c r="F10" s="18" t="s">
        <v>3</v>
      </c>
      <c r="G10" s="18"/>
      <c r="H10" s="16">
        <v>7</v>
      </c>
      <c r="I10" s="18" t="s">
        <v>4</v>
      </c>
      <c r="J10" s="18"/>
    </row>
    <row r="11" spans="6:15">
      <c r="F11" s="18" t="s">
        <v>40</v>
      </c>
      <c r="G11" s="18"/>
      <c r="H11" s="17">
        <v>0.3</v>
      </c>
    </row>
    <row r="13" spans="6:15">
      <c r="F13" t="s">
        <v>6</v>
      </c>
    </row>
    <row r="14" spans="6:15">
      <c r="F14" t="s">
        <v>7</v>
      </c>
    </row>
    <row r="15" spans="6:15" ht="15.75" thickBot="1"/>
    <row r="16" spans="6:15">
      <c r="F16" s="2" t="s">
        <v>8</v>
      </c>
      <c r="G16" s="3" t="s">
        <v>9</v>
      </c>
      <c r="H16" s="4" t="s">
        <v>10</v>
      </c>
      <c r="I16" s="3" t="s">
        <v>11</v>
      </c>
      <c r="J16" s="4" t="s">
        <v>13</v>
      </c>
      <c r="K16" s="3" t="s">
        <v>12</v>
      </c>
      <c r="L16" s="4" t="s">
        <v>14</v>
      </c>
      <c r="M16" s="3" t="s">
        <v>15</v>
      </c>
      <c r="N16" s="3" t="s">
        <v>65</v>
      </c>
      <c r="O16" s="5" t="s">
        <v>17</v>
      </c>
    </row>
    <row r="17" spans="6:15">
      <c r="F17" s="6"/>
      <c r="G17" s="1" t="s">
        <v>22</v>
      </c>
      <c r="H17" s="1"/>
      <c r="I17" s="1"/>
      <c r="J17" s="1" t="s">
        <v>2</v>
      </c>
      <c r="K17" s="1" t="s">
        <v>2</v>
      </c>
      <c r="L17" s="1" t="s">
        <v>2</v>
      </c>
      <c r="M17" s="1" t="s">
        <v>16</v>
      </c>
      <c r="N17" s="1" t="s">
        <v>16</v>
      </c>
      <c r="O17" s="7" t="s">
        <v>16</v>
      </c>
    </row>
    <row r="18" spans="6:15">
      <c r="F18" s="11">
        <v>1</v>
      </c>
      <c r="G18" s="10" t="s">
        <v>18</v>
      </c>
      <c r="H18" s="10" t="s">
        <v>26</v>
      </c>
      <c r="I18" s="10" t="s">
        <v>28</v>
      </c>
      <c r="J18" s="10">
        <v>300</v>
      </c>
      <c r="K18" s="10">
        <v>0</v>
      </c>
      <c r="L18" s="10">
        <f>J18-K18</f>
        <v>300</v>
      </c>
      <c r="M18" s="10">
        <f>(H$10*L18)/1000</f>
        <v>2.1</v>
      </c>
      <c r="N18" s="10">
        <f>0.3*M18</f>
        <v>0.63</v>
      </c>
      <c r="O18" s="12">
        <f>M18+N18</f>
        <v>2.73</v>
      </c>
    </row>
    <row r="19" spans="6:15">
      <c r="F19" s="11">
        <f>F18+1</f>
        <v>2</v>
      </c>
      <c r="G19" s="10" t="s">
        <v>19</v>
      </c>
      <c r="H19" s="10" t="s">
        <v>26</v>
      </c>
      <c r="I19" s="10" t="s">
        <v>29</v>
      </c>
      <c r="J19" s="10">
        <v>300</v>
      </c>
      <c r="K19" s="10">
        <v>0</v>
      </c>
      <c r="L19" s="10">
        <f t="shared" ref="L19:L28" si="0">J19-K19</f>
        <v>300</v>
      </c>
      <c r="M19" s="10">
        <f t="shared" ref="M19:M28" si="1">(H$10*L19)/1000</f>
        <v>2.1</v>
      </c>
      <c r="N19" s="10">
        <f t="shared" ref="N19:N28" si="2">0.3*M19</f>
        <v>0.63</v>
      </c>
      <c r="O19" s="12">
        <f t="shared" ref="O19:O28" si="3">M19+N19</f>
        <v>2.73</v>
      </c>
    </row>
    <row r="20" spans="6:15">
      <c r="F20" s="11">
        <f t="shared" ref="F20:F28" si="4">F19+1</f>
        <v>3</v>
      </c>
      <c r="G20" s="10" t="s">
        <v>20</v>
      </c>
      <c r="H20" s="10" t="s">
        <v>26</v>
      </c>
      <c r="I20" s="10" t="s">
        <v>30</v>
      </c>
      <c r="J20" s="10">
        <v>300</v>
      </c>
      <c r="K20" s="10">
        <v>0</v>
      </c>
      <c r="L20" s="10">
        <f t="shared" si="0"/>
        <v>300</v>
      </c>
      <c r="M20" s="10">
        <f t="shared" si="1"/>
        <v>2.1</v>
      </c>
      <c r="N20" s="10">
        <f t="shared" si="2"/>
        <v>0.63</v>
      </c>
      <c r="O20" s="12">
        <f t="shared" si="3"/>
        <v>2.73</v>
      </c>
    </row>
    <row r="21" spans="6:15">
      <c r="F21" s="11">
        <f t="shared" si="4"/>
        <v>4</v>
      </c>
      <c r="G21" s="10" t="s">
        <v>21</v>
      </c>
      <c r="H21" s="10" t="s">
        <v>26</v>
      </c>
      <c r="I21" s="10" t="s">
        <v>31</v>
      </c>
      <c r="J21" s="10">
        <v>300</v>
      </c>
      <c r="K21" s="10">
        <v>0</v>
      </c>
      <c r="L21" s="10">
        <f t="shared" si="0"/>
        <v>300</v>
      </c>
      <c r="M21" s="10">
        <f t="shared" si="1"/>
        <v>2.1</v>
      </c>
      <c r="N21" s="10">
        <f t="shared" si="2"/>
        <v>0.63</v>
      </c>
      <c r="O21" s="12">
        <f t="shared" si="3"/>
        <v>2.73</v>
      </c>
    </row>
    <row r="22" spans="6:15">
      <c r="F22" s="11">
        <f t="shared" si="4"/>
        <v>5</v>
      </c>
      <c r="G22" s="10" t="s">
        <v>18</v>
      </c>
      <c r="H22" s="10" t="s">
        <v>27</v>
      </c>
      <c r="I22" s="10" t="s">
        <v>32</v>
      </c>
      <c r="J22" s="10">
        <v>300</v>
      </c>
      <c r="K22" s="10">
        <v>0</v>
      </c>
      <c r="L22" s="10">
        <f t="shared" si="0"/>
        <v>300</v>
      </c>
      <c r="M22" s="10">
        <f t="shared" si="1"/>
        <v>2.1</v>
      </c>
      <c r="N22" s="10">
        <f t="shared" si="2"/>
        <v>0.63</v>
      </c>
      <c r="O22" s="12">
        <f t="shared" si="3"/>
        <v>2.73</v>
      </c>
    </row>
    <row r="23" spans="6:15">
      <c r="F23" s="11">
        <f t="shared" si="4"/>
        <v>6</v>
      </c>
      <c r="G23" s="10" t="s">
        <v>19</v>
      </c>
      <c r="H23" s="10" t="s">
        <v>27</v>
      </c>
      <c r="I23" s="10" t="s">
        <v>33</v>
      </c>
      <c r="J23" s="10">
        <v>300</v>
      </c>
      <c r="K23" s="10">
        <v>0</v>
      </c>
      <c r="L23" s="10">
        <f t="shared" si="0"/>
        <v>300</v>
      </c>
      <c r="M23" s="10">
        <f t="shared" si="1"/>
        <v>2.1</v>
      </c>
      <c r="N23" s="10">
        <f t="shared" si="2"/>
        <v>0.63</v>
      </c>
      <c r="O23" s="12">
        <f t="shared" si="3"/>
        <v>2.73</v>
      </c>
    </row>
    <row r="24" spans="6:15">
      <c r="F24" s="11">
        <f t="shared" si="4"/>
        <v>7</v>
      </c>
      <c r="G24" s="10" t="s">
        <v>20</v>
      </c>
      <c r="H24" s="10" t="s">
        <v>27</v>
      </c>
      <c r="I24" s="10" t="s">
        <v>34</v>
      </c>
      <c r="J24" s="10">
        <v>300</v>
      </c>
      <c r="K24" s="10">
        <v>0</v>
      </c>
      <c r="L24" s="10">
        <f t="shared" si="0"/>
        <v>300</v>
      </c>
      <c r="M24" s="10">
        <f t="shared" si="1"/>
        <v>2.1</v>
      </c>
      <c r="N24" s="10">
        <f t="shared" si="2"/>
        <v>0.63</v>
      </c>
      <c r="O24" s="12">
        <f t="shared" si="3"/>
        <v>2.73</v>
      </c>
    </row>
    <row r="25" spans="6:15">
      <c r="F25" s="11">
        <f t="shared" si="4"/>
        <v>8</v>
      </c>
      <c r="G25" s="10" t="s">
        <v>23</v>
      </c>
      <c r="H25" s="10" t="s">
        <v>27</v>
      </c>
      <c r="I25" s="10" t="s">
        <v>35</v>
      </c>
      <c r="J25" s="10">
        <v>300</v>
      </c>
      <c r="K25" s="10">
        <v>0</v>
      </c>
      <c r="L25" s="10">
        <f t="shared" si="0"/>
        <v>300</v>
      </c>
      <c r="M25" s="10">
        <f t="shared" si="1"/>
        <v>2.1</v>
      </c>
      <c r="N25" s="10">
        <f t="shared" si="2"/>
        <v>0.63</v>
      </c>
      <c r="O25" s="12">
        <f t="shared" si="3"/>
        <v>2.73</v>
      </c>
    </row>
    <row r="26" spans="6:15">
      <c r="F26" s="11">
        <f t="shared" si="4"/>
        <v>9</v>
      </c>
      <c r="G26" s="10" t="s">
        <v>24</v>
      </c>
      <c r="H26" s="10" t="s">
        <v>26</v>
      </c>
      <c r="I26" s="10" t="s">
        <v>36</v>
      </c>
      <c r="J26" s="10">
        <v>300</v>
      </c>
      <c r="K26" s="10">
        <v>0</v>
      </c>
      <c r="L26" s="10">
        <v>300</v>
      </c>
      <c r="M26" s="10">
        <f t="shared" si="1"/>
        <v>2.1</v>
      </c>
      <c r="N26" s="10">
        <f t="shared" si="2"/>
        <v>0.63</v>
      </c>
      <c r="O26" s="12">
        <f t="shared" si="3"/>
        <v>2.73</v>
      </c>
    </row>
    <row r="27" spans="6:15">
      <c r="F27" s="11">
        <f t="shared" si="4"/>
        <v>10</v>
      </c>
      <c r="G27" s="10" t="s">
        <v>25</v>
      </c>
      <c r="H27" s="10" t="s">
        <v>26</v>
      </c>
      <c r="I27" s="10" t="s">
        <v>37</v>
      </c>
      <c r="J27" s="10">
        <v>300</v>
      </c>
      <c r="K27" s="10">
        <v>0</v>
      </c>
      <c r="L27" s="10">
        <f t="shared" si="0"/>
        <v>300</v>
      </c>
      <c r="M27" s="10">
        <f t="shared" si="1"/>
        <v>2.1</v>
      </c>
      <c r="N27" s="10">
        <f t="shared" si="2"/>
        <v>0.63</v>
      </c>
      <c r="O27" s="12">
        <f t="shared" si="3"/>
        <v>2.73</v>
      </c>
    </row>
    <row r="28" spans="6:15" ht="15.75" thickBot="1">
      <c r="F28" s="13">
        <f t="shared" si="4"/>
        <v>11</v>
      </c>
      <c r="G28" s="14" t="s">
        <v>25</v>
      </c>
      <c r="H28" s="14" t="s">
        <v>27</v>
      </c>
      <c r="I28" s="14" t="s">
        <v>38</v>
      </c>
      <c r="J28" s="14">
        <v>300</v>
      </c>
      <c r="K28" s="14">
        <v>0</v>
      </c>
      <c r="L28" s="14">
        <f t="shared" si="0"/>
        <v>300</v>
      </c>
      <c r="M28" s="14">
        <f t="shared" si="1"/>
        <v>2.1</v>
      </c>
      <c r="N28" s="14">
        <f t="shared" si="2"/>
        <v>0.63</v>
      </c>
      <c r="O28" s="15">
        <f t="shared" si="3"/>
        <v>2.73</v>
      </c>
    </row>
    <row r="29" spans="6:15" ht="15.75" thickBot="1">
      <c r="H29" s="8"/>
      <c r="N29" t="s">
        <v>39</v>
      </c>
      <c r="O29" s="9">
        <f>SUM(O18:O28)</f>
        <v>30.03</v>
      </c>
    </row>
    <row r="32" spans="6:15">
      <c r="F32" s="16" t="s">
        <v>41</v>
      </c>
    </row>
    <row r="33" spans="6:16" ht="15" customHeight="1">
      <c r="F33" s="30" t="s">
        <v>42</v>
      </c>
      <c r="G33" s="30"/>
      <c r="H33" s="30"/>
      <c r="I33" s="30"/>
    </row>
    <row r="35" spans="6:16" ht="15.75" thickBot="1"/>
    <row r="36" spans="6:16" ht="45">
      <c r="F36" s="2" t="s">
        <v>8</v>
      </c>
      <c r="G36" s="4" t="s">
        <v>43</v>
      </c>
      <c r="H36" s="3" t="s">
        <v>44</v>
      </c>
      <c r="I36" s="3" t="s">
        <v>45</v>
      </c>
      <c r="J36" s="3" t="s">
        <v>46</v>
      </c>
      <c r="K36" s="23" t="s">
        <v>47</v>
      </c>
      <c r="L36" s="23"/>
      <c r="M36" s="23"/>
      <c r="N36" s="3" t="s">
        <v>49</v>
      </c>
      <c r="O36" s="3" t="s">
        <v>50</v>
      </c>
      <c r="P36" s="5" t="s">
        <v>51</v>
      </c>
    </row>
    <row r="37" spans="6:16">
      <c r="F37" s="6"/>
      <c r="G37" s="1"/>
      <c r="H37" s="1"/>
      <c r="I37" s="1"/>
      <c r="J37" s="1"/>
      <c r="K37" s="1" t="s">
        <v>26</v>
      </c>
      <c r="L37" s="1" t="s">
        <v>27</v>
      </c>
      <c r="M37" s="1" t="s">
        <v>48</v>
      </c>
      <c r="N37" s="1"/>
      <c r="O37" s="1"/>
      <c r="P37" s="7"/>
    </row>
    <row r="38" spans="6:16">
      <c r="F38" s="6"/>
      <c r="G38" s="1"/>
      <c r="H38" s="1" t="s">
        <v>22</v>
      </c>
      <c r="I38" s="1"/>
      <c r="J38" s="1"/>
      <c r="K38" s="1" t="s">
        <v>16</v>
      </c>
      <c r="L38" s="1" t="s">
        <v>16</v>
      </c>
      <c r="M38" s="1" t="s">
        <v>16</v>
      </c>
      <c r="N38" s="1" t="s">
        <v>16</v>
      </c>
      <c r="O38" s="1" t="s">
        <v>16</v>
      </c>
      <c r="P38" s="7" t="s">
        <v>16</v>
      </c>
    </row>
    <row r="39" spans="6:16">
      <c r="F39" s="11">
        <v>1</v>
      </c>
      <c r="G39" s="10" t="s">
        <v>52</v>
      </c>
      <c r="H39" s="10">
        <v>700</v>
      </c>
      <c r="I39" s="10" t="s">
        <v>53</v>
      </c>
      <c r="J39" s="10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2">
        <v>0</v>
      </c>
    </row>
    <row r="40" spans="6:16">
      <c r="F40" s="11">
        <v>2</v>
      </c>
      <c r="G40" s="10" t="s">
        <v>54</v>
      </c>
      <c r="H40" s="10">
        <v>500</v>
      </c>
      <c r="I40" s="10" t="s">
        <v>35</v>
      </c>
      <c r="J40" s="10" t="str">
        <f>G25</f>
        <v>3+900</v>
      </c>
      <c r="K40" s="10">
        <v>0</v>
      </c>
      <c r="L40" s="10">
        <f>O25</f>
        <v>2.73</v>
      </c>
      <c r="M40" s="10">
        <f>K40+L40</f>
        <v>2.73</v>
      </c>
      <c r="N40" s="10">
        <f>0.2*M40</f>
        <v>0.54600000000000004</v>
      </c>
      <c r="O40" s="10">
        <f>M40+N40</f>
        <v>3.2759999999999998</v>
      </c>
      <c r="P40" s="12">
        <f>P39+O40</f>
        <v>3.2759999999999998</v>
      </c>
    </row>
    <row r="41" spans="6:16">
      <c r="F41" s="11">
        <v>3</v>
      </c>
      <c r="G41" s="24" t="s">
        <v>55</v>
      </c>
      <c r="H41" s="10">
        <v>900</v>
      </c>
      <c r="I41" s="10" t="s">
        <v>31</v>
      </c>
      <c r="J41" s="10" t="str">
        <f>G21</f>
        <v>3+400</v>
      </c>
      <c r="K41" s="10">
        <f>O21</f>
        <v>2.73</v>
      </c>
      <c r="L41" s="10">
        <v>0</v>
      </c>
      <c r="M41" s="10">
        <f>K41+L41</f>
        <v>2.73</v>
      </c>
      <c r="N41" s="10">
        <f>0.2*M41</f>
        <v>0.54600000000000004</v>
      </c>
      <c r="O41" s="10">
        <f>M41+N41</f>
        <v>3.2759999999999998</v>
      </c>
      <c r="P41" s="12">
        <f>P40+O41</f>
        <v>6.5519999999999996</v>
      </c>
    </row>
    <row r="42" spans="6:16">
      <c r="F42" s="11">
        <v>4</v>
      </c>
      <c r="G42" s="24" t="s">
        <v>56</v>
      </c>
      <c r="H42" s="10">
        <v>1500</v>
      </c>
      <c r="I42" s="10" t="s">
        <v>30</v>
      </c>
      <c r="J42" s="10" t="str">
        <f>G20</f>
        <v>2+500</v>
      </c>
      <c r="K42" s="10">
        <f>O20</f>
        <v>2.73</v>
      </c>
      <c r="L42" s="10">
        <v>0</v>
      </c>
      <c r="M42" s="10">
        <f t="shared" ref="M42:M51" si="5">K42+L42</f>
        <v>2.73</v>
      </c>
      <c r="N42" s="10">
        <f t="shared" ref="N42:N51" si="6">0.2*M42</f>
        <v>0.54600000000000004</v>
      </c>
      <c r="O42" s="10">
        <f t="shared" ref="O42:O51" si="7">M42+N42</f>
        <v>3.2759999999999998</v>
      </c>
      <c r="P42" s="26">
        <f>O43+O42+P41</f>
        <v>13.103999999999999</v>
      </c>
    </row>
    <row r="43" spans="6:16">
      <c r="F43" s="11"/>
      <c r="G43" s="10"/>
      <c r="H43" s="10">
        <v>1500</v>
      </c>
      <c r="I43" s="10" t="s">
        <v>34</v>
      </c>
      <c r="J43" s="10" t="str">
        <f>G24</f>
        <v>2+500</v>
      </c>
      <c r="K43" s="10">
        <v>0</v>
      </c>
      <c r="L43" s="10">
        <f>O24</f>
        <v>2.73</v>
      </c>
      <c r="M43" s="10">
        <f t="shared" si="5"/>
        <v>2.73</v>
      </c>
      <c r="N43" s="10">
        <f t="shared" si="6"/>
        <v>0.54600000000000004</v>
      </c>
      <c r="O43" s="10">
        <f t="shared" si="7"/>
        <v>3.2759999999999998</v>
      </c>
      <c r="P43" s="26"/>
    </row>
    <row r="44" spans="6:16">
      <c r="F44" s="11">
        <v>5</v>
      </c>
      <c r="G44" s="10" t="s">
        <v>57</v>
      </c>
      <c r="H44" s="10">
        <v>900</v>
      </c>
      <c r="I44" s="10" t="s">
        <v>53</v>
      </c>
      <c r="J44" s="10"/>
      <c r="K44" s="10">
        <v>0</v>
      </c>
      <c r="L44" s="10">
        <v>0</v>
      </c>
      <c r="M44" s="10">
        <f t="shared" si="5"/>
        <v>0</v>
      </c>
      <c r="N44" s="10">
        <f t="shared" si="6"/>
        <v>0</v>
      </c>
      <c r="O44" s="10">
        <f t="shared" si="7"/>
        <v>0</v>
      </c>
      <c r="P44" s="12">
        <v>0</v>
      </c>
    </row>
    <row r="45" spans="6:16">
      <c r="F45" s="11">
        <v>6</v>
      </c>
      <c r="G45" s="10" t="s">
        <v>58</v>
      </c>
      <c r="H45" s="10">
        <v>1200</v>
      </c>
      <c r="I45" s="10" t="s">
        <v>37</v>
      </c>
      <c r="J45" s="10" t="str">
        <f>G27</f>
        <v>1+900</v>
      </c>
      <c r="K45" s="10">
        <f>O27</f>
        <v>2.73</v>
      </c>
      <c r="L45" s="10">
        <v>0</v>
      </c>
      <c r="M45" s="10">
        <f t="shared" si="5"/>
        <v>2.73</v>
      </c>
      <c r="N45" s="10">
        <f t="shared" si="6"/>
        <v>0.54600000000000004</v>
      </c>
      <c r="O45" s="10">
        <f t="shared" si="7"/>
        <v>3.2759999999999998</v>
      </c>
      <c r="P45" s="26">
        <f>O45+O46</f>
        <v>6.5519999999999996</v>
      </c>
    </row>
    <row r="46" spans="6:16">
      <c r="F46" s="11"/>
      <c r="G46" s="10"/>
      <c r="H46" s="10">
        <v>1200</v>
      </c>
      <c r="I46" s="10" t="s">
        <v>38</v>
      </c>
      <c r="J46" s="10" t="str">
        <f>G28</f>
        <v>1+900</v>
      </c>
      <c r="K46" s="10">
        <v>0</v>
      </c>
      <c r="L46" s="10">
        <f>O28</f>
        <v>2.73</v>
      </c>
      <c r="M46" s="10">
        <f t="shared" si="5"/>
        <v>2.73</v>
      </c>
      <c r="N46" s="10">
        <f t="shared" si="6"/>
        <v>0.54600000000000004</v>
      </c>
      <c r="O46" s="10">
        <f t="shared" si="7"/>
        <v>3.2759999999999998</v>
      </c>
      <c r="P46" s="26"/>
    </row>
    <row r="47" spans="6:16">
      <c r="F47" s="11">
        <v>7</v>
      </c>
      <c r="G47" s="10" t="s">
        <v>59</v>
      </c>
      <c r="H47" s="10">
        <v>700</v>
      </c>
      <c r="I47" s="10" t="s">
        <v>36</v>
      </c>
      <c r="J47" s="10" t="str">
        <f>G26</f>
        <v>0+700</v>
      </c>
      <c r="K47" s="10">
        <f>O26</f>
        <v>2.73</v>
      </c>
      <c r="L47" s="10">
        <v>0</v>
      </c>
      <c r="M47" s="10">
        <f t="shared" si="5"/>
        <v>2.73</v>
      </c>
      <c r="N47" s="10">
        <f t="shared" si="6"/>
        <v>0.54600000000000004</v>
      </c>
      <c r="O47" s="10">
        <f t="shared" si="7"/>
        <v>3.2759999999999998</v>
      </c>
      <c r="P47" s="12">
        <f>P45+O47</f>
        <v>9.8279999999999994</v>
      </c>
    </row>
    <row r="48" spans="6:16">
      <c r="F48" s="11">
        <v>8</v>
      </c>
      <c r="G48" s="10" t="s">
        <v>60</v>
      </c>
      <c r="H48" s="25">
        <v>1000</v>
      </c>
      <c r="I48" s="25" t="s">
        <v>33</v>
      </c>
      <c r="J48" s="10" t="str">
        <f>G23</f>
        <v>1+000</v>
      </c>
      <c r="K48" s="10">
        <v>0</v>
      </c>
      <c r="L48" s="10">
        <f>O23</f>
        <v>2.73</v>
      </c>
      <c r="M48" s="10">
        <f t="shared" si="5"/>
        <v>2.73</v>
      </c>
      <c r="N48" s="10">
        <f t="shared" si="6"/>
        <v>0.54600000000000004</v>
      </c>
      <c r="O48" s="10">
        <f t="shared" si="7"/>
        <v>3.2759999999999998</v>
      </c>
      <c r="P48" s="26">
        <f>O49+O48+P47+P42</f>
        <v>29.483999999999998</v>
      </c>
    </row>
    <row r="49" spans="6:16">
      <c r="F49" s="11"/>
      <c r="G49" s="10"/>
      <c r="H49" s="10"/>
      <c r="I49" s="25" t="s">
        <v>29</v>
      </c>
      <c r="J49" s="10" t="str">
        <f>G19</f>
        <v>1+000</v>
      </c>
      <c r="K49" s="10">
        <f>O19</f>
        <v>2.73</v>
      </c>
      <c r="L49" s="10">
        <v>0</v>
      </c>
      <c r="M49" s="10">
        <f t="shared" si="5"/>
        <v>2.73</v>
      </c>
      <c r="N49" s="10">
        <f t="shared" si="6"/>
        <v>0.54600000000000004</v>
      </c>
      <c r="O49" s="10">
        <f t="shared" si="7"/>
        <v>3.2759999999999998</v>
      </c>
      <c r="P49" s="26"/>
    </row>
    <row r="50" spans="6:16">
      <c r="F50" s="11">
        <v>9</v>
      </c>
      <c r="G50" s="10" t="s">
        <v>61</v>
      </c>
      <c r="H50" s="25"/>
      <c r="I50" s="25" t="s">
        <v>32</v>
      </c>
      <c r="J50" s="10" t="str">
        <f>G22</f>
        <v>0+000</v>
      </c>
      <c r="K50" s="10">
        <v>0</v>
      </c>
      <c r="L50" s="10">
        <f>O22</f>
        <v>2.73</v>
      </c>
      <c r="M50" s="10">
        <f t="shared" si="5"/>
        <v>2.73</v>
      </c>
      <c r="N50" s="10">
        <f t="shared" si="6"/>
        <v>0.54600000000000004</v>
      </c>
      <c r="O50" s="10">
        <f t="shared" si="7"/>
        <v>3.2759999999999998</v>
      </c>
      <c r="P50" s="28">
        <f>O51+O50+P48</f>
        <v>36.036000000000001</v>
      </c>
    </row>
    <row r="51" spans="6:16" ht="15.75" thickBot="1">
      <c r="F51" s="13"/>
      <c r="G51" s="14"/>
      <c r="H51" s="14"/>
      <c r="I51" s="27" t="s">
        <v>28</v>
      </c>
      <c r="J51" s="14" t="str">
        <f>G18</f>
        <v>0+000</v>
      </c>
      <c r="K51" s="14">
        <f>O18</f>
        <v>2.73</v>
      </c>
      <c r="L51" s="14">
        <v>0</v>
      </c>
      <c r="M51" s="14">
        <f t="shared" si="5"/>
        <v>2.73</v>
      </c>
      <c r="N51" s="14">
        <f t="shared" si="6"/>
        <v>0.54600000000000004</v>
      </c>
      <c r="O51" s="14">
        <f t="shared" si="7"/>
        <v>3.2759999999999998</v>
      </c>
      <c r="P51" s="29"/>
    </row>
    <row r="53" spans="6:16">
      <c r="I53" s="22" t="s">
        <v>62</v>
      </c>
      <c r="J53" s="22"/>
      <c r="K53" s="22"/>
    </row>
    <row r="54" spans="6:16">
      <c r="I54" s="21" t="s">
        <v>64</v>
      </c>
      <c r="J54" s="22" t="s">
        <v>63</v>
      </c>
      <c r="K54" s="22"/>
    </row>
  </sheetData>
  <mergeCells count="14">
    <mergeCell ref="P48:P49"/>
    <mergeCell ref="P50:P51"/>
    <mergeCell ref="I53:K53"/>
    <mergeCell ref="J54:K54"/>
    <mergeCell ref="F4:H5"/>
    <mergeCell ref="F33:I33"/>
    <mergeCell ref="K36:M36"/>
    <mergeCell ref="P42:P43"/>
    <mergeCell ref="P45:P46"/>
    <mergeCell ref="F11:G11"/>
    <mergeCell ref="F7:G8"/>
    <mergeCell ref="F9:G9"/>
    <mergeCell ref="F10:G10"/>
    <mergeCell ref="I10:J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2013-04-26T17:48:23Z</dcterms:modified>
</cp:coreProperties>
</file>